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<sst xmlns="http://schemas.openxmlformats.org/spreadsheetml/2006/main" count="133" uniqueCount="76">
  <si>
    <t>Programul/Subprogramul Naţional de Sănătate</t>
  </si>
  <si>
    <t>Adresa</t>
  </si>
  <si>
    <t>Nr. Telefon</t>
  </si>
  <si>
    <t>Programele Naţionale de Sănătate</t>
  </si>
  <si>
    <t xml:space="preserve">Unităţi Sanitare pin care se derulează  </t>
  </si>
  <si>
    <t xml:space="preserve">Subprogramul de tratament al bolnavilor cu </t>
  </si>
  <si>
    <t>tuberculoză</t>
  </si>
  <si>
    <t xml:space="preserve">Subprogramul de tratament şi monitorizare </t>
  </si>
  <si>
    <t>postexpunere</t>
  </si>
  <si>
    <t xml:space="preserve">a persoanelor cu infecţie HIV/SIDA şi tratamentul </t>
  </si>
  <si>
    <t>Tîrgu Mureş, str.Bernady Gyorgy nr.6</t>
  </si>
  <si>
    <t>0265-230000</t>
  </si>
  <si>
    <t>Luduş, B-dul 1 Dec.1918, nr.20</t>
  </si>
  <si>
    <t>0265-411889</t>
  </si>
  <si>
    <t>Spital Clinic Judeţean Mureş</t>
  </si>
  <si>
    <t>Tîrnăveni, str.Victor Babeş, nr.2</t>
  </si>
  <si>
    <t>0265-446161</t>
  </si>
  <si>
    <t>Reghin, str. Spitalului, nr. 19-20</t>
  </si>
  <si>
    <t>0265-512712</t>
  </si>
  <si>
    <t>Spital Municipal Sighişoara</t>
  </si>
  <si>
    <t>Sighişoara, str.Zaharia Boiu, nr.40</t>
  </si>
  <si>
    <t>0265-771451</t>
  </si>
  <si>
    <t>Spital Orăşenesc "Dr. Valer Russu" Luduş</t>
  </si>
  <si>
    <t>Spital Municipal "Dr. Gh. Marinescu" Tîrnăveni</t>
  </si>
  <si>
    <t>Spital Municipal "Dr. Eugen Nicoară" Reghin</t>
  </si>
  <si>
    <t xml:space="preserve">Programul naţional de diagnostic şi tratament </t>
  </si>
  <si>
    <t>pentru boli rare</t>
  </si>
  <si>
    <t>Spitalul Clinic Judeţean de Urgenţă Tîrgu Mureş</t>
  </si>
  <si>
    <t>Tîrgu Mureş, str.Gh. Marinescu nr.50</t>
  </si>
  <si>
    <t>0265-212111</t>
  </si>
  <si>
    <t xml:space="preserve">Programul naţional de boli endocrine </t>
  </si>
  <si>
    <t>Programul naţional de tratament al surditătii prin</t>
  </si>
  <si>
    <t>proteze auditive implantabile</t>
  </si>
  <si>
    <t>Programul naţional de diabet zaharat</t>
  </si>
  <si>
    <t>Programul naţional de ortopedie</t>
  </si>
  <si>
    <t xml:space="preserve">Sume </t>
  </si>
  <si>
    <t>Programul naţional de oncologie</t>
  </si>
  <si>
    <t xml:space="preserve">        - hemofilie</t>
  </si>
  <si>
    <t xml:space="preserve">        - scleroza multipla</t>
  </si>
  <si>
    <t xml:space="preserve">        - boli neurologice degenerative</t>
  </si>
  <si>
    <t xml:space="preserve">        - boli neurologice degenerative în puseu acut</t>
  </si>
  <si>
    <t xml:space="preserve">        - miastenia gravis</t>
  </si>
  <si>
    <t xml:space="preserve">        - HTAP</t>
  </si>
  <si>
    <t>Contractate  2011</t>
  </si>
  <si>
    <t>Contractate  2012</t>
  </si>
  <si>
    <t>Furnizori de asistenta medicala spitaliceasca in contract cu CAS Mures pentru</t>
  </si>
  <si>
    <t xml:space="preserve">        - SIDPU</t>
  </si>
  <si>
    <t>programele/subprogramele nationale de sanatate la 31,01,2013</t>
  </si>
  <si>
    <t xml:space="preserve">        - Epidermoliza buloasa</t>
  </si>
  <si>
    <t>Intocmit1ex: D.P.</t>
  </si>
  <si>
    <t xml:space="preserve">SC Avitum SRL </t>
  </si>
  <si>
    <t>jud. Mures</t>
  </si>
  <si>
    <t>1.Sangeorgiu de Mures, str. Soarelui, nr. 1</t>
  </si>
  <si>
    <t>2.Sighisoara, str. Zaharia Boiu, nr. 29</t>
  </si>
  <si>
    <t>0265-318102</t>
  </si>
  <si>
    <t>0256-284905</t>
  </si>
  <si>
    <t>International Healthcare Systems SA</t>
  </si>
  <si>
    <t>Tîrgu Mureş, str. B-dul Pandurilor, nr. 50</t>
  </si>
  <si>
    <t>0365-730300</t>
  </si>
  <si>
    <t xml:space="preserve">Programul naţional de supleere a funcţiei renale </t>
  </si>
  <si>
    <t>la bolnavii cu insuficienţă renală cronică</t>
  </si>
  <si>
    <t>Furnizori de servicii de dializă în contract cu CAS Mureş</t>
  </si>
  <si>
    <t xml:space="preserve">  in anul 2015</t>
  </si>
  <si>
    <t>Unitatea sanitară care derulează programul</t>
  </si>
  <si>
    <t>Serviciul</t>
  </si>
  <si>
    <t>Valoarea contractată</t>
  </si>
  <si>
    <t>bolnavi constanţi</t>
  </si>
  <si>
    <t>Valoarea totală a contractului</t>
  </si>
  <si>
    <t>hemodializă conventională</t>
  </si>
  <si>
    <t>SC Avitum SRL</t>
  </si>
  <si>
    <t>hemodiafiltrare intermitentă on - line</t>
  </si>
  <si>
    <t>dializă peritonială continuă</t>
  </si>
  <si>
    <t>dializă peritonială automată</t>
  </si>
  <si>
    <t>hemodiafiltrare intermitentă on -line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</si>
  <si>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</si>
  <si>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Valorile de contract cu CAS Mureş in anul 2015 (dializa)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</si>
</sst>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;[Red]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63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Border="1" applyAlignment="1">
      <alignment/>
    </xf>
    <xf numFmtId="0" fontId="0" fillId="0" borderId="2" xfId="0" applyFill="1" applyBorder="1" applyAlignment="1">
      <alignment/>
    </xf>
    <xf numFmtId="0" fontId="0" fillId="0" borderId="5" xfId="0" applyFill="1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Border="1" applyAlignment="1">
      <alignment/>
    </xf>
    <xf numFmtId="0" fontId="1" fillId="0" borderId="1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9" xfId="0" applyBorder="1" applyAlignment="1">
      <alignment horizontal="center"/>
    </xf>
    <xf numFmtId="180" fontId="0" fillId="0" borderId="13" xfId="0" applyNumberFormat="1" applyBorder="1" applyAlignment="1">
      <alignment horizontal="right"/>
    </xf>
    <xf numFmtId="0" fontId="0" fillId="0" borderId="20" xfId="0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3" xfId="0" applyBorder="1" applyAlignment="1">
      <alignment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9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 horizontal="center"/>
    </xf>
    <xf numFmtId="180" fontId="0" fillId="0" borderId="0" xfId="0" applyNumberFormat="1" applyAlignment="1">
      <alignment/>
    </xf>
    <xf numFmtId="180" fontId="0" fillId="0" borderId="16" xfId="0" applyNumberFormat="1" applyBorder="1" applyAlignment="1">
      <alignment/>
    </xf>
    <xf numFmtId="180" fontId="0" fillId="0" borderId="20" xfId="0" applyNumberFormat="1" applyBorder="1" applyAlignment="1">
      <alignment/>
    </xf>
    <xf numFmtId="180" fontId="0" fillId="0" borderId="17" xfId="0" applyNumberFormat="1" applyBorder="1" applyAlignment="1">
      <alignment/>
    </xf>
    <xf numFmtId="180" fontId="0" fillId="0" borderId="16" xfId="0" applyNumberFormat="1" applyBorder="1" applyAlignment="1">
      <alignment horizontal="right"/>
    </xf>
    <xf numFmtId="180" fontId="0" fillId="0" borderId="24" xfId="0" applyNumberFormat="1" applyBorder="1" applyAlignment="1">
      <alignment horizontal="right"/>
    </xf>
    <xf numFmtId="180" fontId="0" fillId="0" borderId="17" xfId="0" applyNumberFormat="1" applyBorder="1" applyAlignment="1">
      <alignment horizontal="right"/>
    </xf>
    <xf numFmtId="180" fontId="0" fillId="0" borderId="25" xfId="0" applyNumberFormat="1" applyBorder="1" applyAlignment="1">
      <alignment horizontal="right"/>
    </xf>
    <xf numFmtId="180" fontId="0" fillId="0" borderId="20" xfId="0" applyNumberFormat="1" applyBorder="1" applyAlignment="1">
      <alignment horizontal="right"/>
    </xf>
    <xf numFmtId="180" fontId="0" fillId="0" borderId="18" xfId="0" applyNumberFormat="1" applyBorder="1" applyAlignment="1">
      <alignment horizontal="right"/>
    </xf>
    <xf numFmtId="180" fontId="0" fillId="0" borderId="21" xfId="0" applyNumberFormat="1" applyBorder="1" applyAlignment="1">
      <alignment horizontal="right"/>
    </xf>
    <xf numFmtId="0" fontId="1" fillId="0" borderId="5" xfId="0" applyFont="1" applyBorder="1" applyAlignment="1">
      <alignment horizontal="center"/>
    </xf>
    <xf numFmtId="179" fontId="0" fillId="0" borderId="13" xfId="15" applyBorder="1" applyAlignment="1">
      <alignment/>
    </xf>
    <xf numFmtId="179" fontId="0" fillId="0" borderId="6" xfId="15" applyBorder="1" applyAlignment="1">
      <alignment/>
    </xf>
    <xf numFmtId="179" fontId="0" fillId="0" borderId="8" xfId="15" applyBorder="1" applyAlignment="1">
      <alignment/>
    </xf>
    <xf numFmtId="179" fontId="0" fillId="0" borderId="11" xfId="15" applyBorder="1" applyAlignment="1">
      <alignment/>
    </xf>
    <xf numFmtId="179" fontId="0" fillId="0" borderId="2" xfId="15" applyBorder="1" applyAlignment="1">
      <alignment/>
    </xf>
    <xf numFmtId="179" fontId="0" fillId="0" borderId="5" xfId="15" applyBorder="1" applyAlignment="1">
      <alignment/>
    </xf>
    <xf numFmtId="179" fontId="0" fillId="0" borderId="3" xfId="15" applyBorder="1" applyAlignment="1">
      <alignment/>
    </xf>
    <xf numFmtId="179" fontId="0" fillId="0" borderId="26" xfId="15" applyBorder="1" applyAlignment="1">
      <alignment/>
    </xf>
    <xf numFmtId="179" fontId="0" fillId="0" borderId="27" xfId="15" applyBorder="1" applyAlignment="1">
      <alignment/>
    </xf>
    <xf numFmtId="180" fontId="0" fillId="0" borderId="8" xfId="0" applyNumberFormat="1" applyBorder="1" applyAlignment="1">
      <alignment horizontal="right"/>
    </xf>
    <xf numFmtId="180" fontId="0" fillId="0" borderId="6" xfId="0" applyNumberFormat="1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0" xfId="0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22" xfId="0" applyNumberFormat="1" applyBorder="1" applyAlignment="1">
      <alignment horizontal="center"/>
    </xf>
    <xf numFmtId="4" fontId="0" fillId="0" borderId="2" xfId="0" applyNumberFormat="1" applyFill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0" fillId="0" borderId="36" xfId="0" applyFill="1" applyBorder="1" applyAlignment="1">
      <alignment horizontal="left" wrapText="1"/>
    </xf>
    <xf numFmtId="0" fontId="6" fillId="2" borderId="5" xfId="0" applyFont="1" applyFill="1" applyBorder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40"/>
  <sheetViews>
    <sheetView tabSelected="1" workbookViewId="0" topLeftCell="A17">
      <selection activeCell="A19" sqref="A19"/>
    </sheetView>
  </sheetViews>
  <sheetFormatPr defaultColWidth="9.140625" defaultRowHeight="12.75"/>
  <cols>
    <col min="1" max="1" width="43.7109375" style="0" customWidth="1"/>
    <col min="2" max="2" width="43.00390625" style="0" customWidth="1"/>
    <col min="3" max="3" width="35.8515625" style="0" customWidth="1"/>
    <col min="4" max="4" width="20.28125" style="0" customWidth="1"/>
  </cols>
  <sheetData>
    <row r="4" spans="1:4" ht="19.5" customHeight="1">
      <c r="A4" s="104" t="s">
        <v>61</v>
      </c>
      <c r="B4" s="105"/>
      <c r="C4" s="105"/>
      <c r="D4" s="105"/>
    </row>
    <row r="5" spans="1:4" ht="20.25" customHeight="1">
      <c r="A5" s="104" t="s">
        <v>62</v>
      </c>
      <c r="B5" s="105"/>
      <c r="C5" s="105"/>
      <c r="D5" s="105"/>
    </row>
    <row r="7" ht="13.5" thickBot="1"/>
    <row r="8" spans="1:4" ht="13.5" customHeight="1" thickBot="1">
      <c r="A8" s="5" t="s">
        <v>0</v>
      </c>
      <c r="B8" s="7" t="s">
        <v>63</v>
      </c>
      <c r="C8" s="6" t="s">
        <v>1</v>
      </c>
      <c r="D8" s="7" t="s">
        <v>2</v>
      </c>
    </row>
    <row r="9" spans="1:4" ht="12.75">
      <c r="A9" s="14" t="s">
        <v>59</v>
      </c>
      <c r="B9" s="102" t="s">
        <v>50</v>
      </c>
      <c r="C9" s="83" t="s">
        <v>52</v>
      </c>
      <c r="D9" s="84" t="s">
        <v>54</v>
      </c>
    </row>
    <row r="10" spans="1:4" ht="12.75">
      <c r="A10" s="13" t="s">
        <v>60</v>
      </c>
      <c r="B10" s="10"/>
      <c r="C10" s="82" t="s">
        <v>51</v>
      </c>
      <c r="D10" s="85" t="s">
        <v>55</v>
      </c>
    </row>
    <row r="11" spans="1:4" ht="12.75">
      <c r="A11" s="103"/>
      <c r="B11" s="10"/>
      <c r="C11" s="82" t="s">
        <v>53</v>
      </c>
      <c r="D11" s="80"/>
    </row>
    <row r="12" spans="1:4" ht="13.5" thickBot="1">
      <c r="A12" s="13"/>
      <c r="B12" s="10"/>
      <c r="C12" s="82" t="s">
        <v>51</v>
      </c>
      <c r="D12" s="80"/>
    </row>
    <row r="13" spans="1:4" ht="12.75">
      <c r="A13" s="13"/>
      <c r="B13" s="9"/>
      <c r="C13" s="83"/>
      <c r="D13" s="79"/>
    </row>
    <row r="14" spans="1:4" ht="13.5" thickBot="1">
      <c r="A14" s="3"/>
      <c r="B14" s="1" t="s">
        <v>56</v>
      </c>
      <c r="C14" s="86" t="s">
        <v>57</v>
      </c>
      <c r="D14" s="81" t="s">
        <v>58</v>
      </c>
    </row>
    <row r="17" ht="12.75">
      <c r="B17" t="s">
        <v>74</v>
      </c>
    </row>
    <row r="18" spans="1:4" ht="29.25" customHeight="1">
      <c r="A18" s="104" t="s">
        <v>75</v>
      </c>
      <c r="B18" s="105"/>
      <c r="C18" s="105"/>
      <c r="D18" s="105"/>
    </row>
    <row r="19" ht="12.75">
      <c r="B19" s="87"/>
    </row>
    <row r="20" ht="13.5" thickBot="1"/>
    <row r="21" spans="1:4" ht="12.75">
      <c r="A21" s="7" t="s">
        <v>63</v>
      </c>
      <c r="B21" s="6" t="s">
        <v>64</v>
      </c>
      <c r="C21" s="7" t="s">
        <v>65</v>
      </c>
      <c r="D21" s="93"/>
    </row>
    <row r="22" spans="1:4" ht="13.5" thickBot="1">
      <c r="A22" s="16"/>
      <c r="B22" s="88"/>
      <c r="C22" s="16"/>
      <c r="D22" s="93"/>
    </row>
    <row r="23" spans="1:4" ht="12.75">
      <c r="A23" s="2"/>
      <c r="B23" s="33" t="s">
        <v>68</v>
      </c>
      <c r="C23" s="97">
        <v>8650240</v>
      </c>
      <c r="D23" s="94"/>
    </row>
    <row r="24" spans="1:4" ht="13.5" thickBot="1">
      <c r="A24" s="13"/>
      <c r="B24" s="34"/>
      <c r="C24" s="29"/>
      <c r="D24" s="95"/>
    </row>
    <row r="25" spans="1:4" ht="12.75">
      <c r="A25" s="101" t="s">
        <v>69</v>
      </c>
      <c r="B25" s="33" t="s">
        <v>70</v>
      </c>
      <c r="C25" s="98">
        <v>651391</v>
      </c>
      <c r="D25" s="90"/>
    </row>
    <row r="26" spans="1:4" ht="13.5" thickBot="1">
      <c r="A26" s="13"/>
      <c r="B26" s="34"/>
      <c r="C26" s="29"/>
      <c r="D26" s="95"/>
    </row>
    <row r="27" spans="1:4" ht="13.5" thickBot="1">
      <c r="A27" s="13"/>
      <c r="B27" s="38" t="s">
        <v>71</v>
      </c>
      <c r="C27" s="96">
        <v>213360</v>
      </c>
      <c r="D27" s="90"/>
    </row>
    <row r="28" spans="1:4" ht="13.5" thickBot="1">
      <c r="A28" s="13"/>
      <c r="B28" s="52" t="s">
        <v>72</v>
      </c>
      <c r="C28" s="96">
        <v>44450</v>
      </c>
      <c r="D28" s="90"/>
    </row>
    <row r="29" spans="1:4" ht="12.75">
      <c r="A29" s="13"/>
      <c r="B29" s="38"/>
      <c r="C29" s="98"/>
      <c r="D29" s="90"/>
    </row>
    <row r="30" spans="1:4" ht="12.75">
      <c r="A30" s="13"/>
      <c r="B30" s="89" t="s">
        <v>67</v>
      </c>
      <c r="C30" s="99">
        <v>9559441</v>
      </c>
      <c r="D30" s="91"/>
    </row>
    <row r="31" spans="1:4" ht="13.5" thickBot="1">
      <c r="A31" s="3"/>
      <c r="B31" s="34"/>
      <c r="C31" s="29"/>
      <c r="D31" s="95"/>
    </row>
    <row r="32" spans="1:4" ht="12.75">
      <c r="A32" s="38"/>
      <c r="B32" s="33" t="s">
        <v>68</v>
      </c>
      <c r="C32" s="97">
        <v>2382784</v>
      </c>
      <c r="D32" s="94"/>
    </row>
    <row r="33" spans="1:4" ht="13.5" thickBot="1">
      <c r="A33" s="38"/>
      <c r="B33" s="34" t="s">
        <v>66</v>
      </c>
      <c r="C33" s="29"/>
      <c r="D33" s="95"/>
    </row>
    <row r="34" spans="1:4" ht="12.75">
      <c r="A34" s="38"/>
      <c r="B34" s="33" t="s">
        <v>73</v>
      </c>
      <c r="C34" s="98">
        <v>176219</v>
      </c>
      <c r="D34" s="95"/>
    </row>
    <row r="35" spans="1:4" ht="13.5" thickBot="1">
      <c r="A35" s="89" t="s">
        <v>56</v>
      </c>
      <c r="B35" s="34"/>
      <c r="C35" s="29"/>
      <c r="D35" s="95"/>
    </row>
    <row r="36" spans="1:4" ht="13.5" thickBot="1">
      <c r="A36" s="38"/>
      <c r="B36" s="38" t="s">
        <v>71</v>
      </c>
      <c r="C36" s="100">
        <v>0</v>
      </c>
      <c r="D36" s="92"/>
    </row>
    <row r="37" spans="1:4" ht="13.5" thickBot="1">
      <c r="A37" s="38"/>
      <c r="B37" s="52" t="s">
        <v>72</v>
      </c>
      <c r="C37" s="96">
        <v>0</v>
      </c>
      <c r="D37" s="90"/>
    </row>
    <row r="38" spans="1:4" ht="12.75">
      <c r="A38" s="38"/>
      <c r="B38" s="33"/>
      <c r="C38" s="98"/>
      <c r="D38" s="90"/>
    </row>
    <row r="39" spans="1:4" ht="12.75">
      <c r="A39" s="38"/>
      <c r="B39" s="89" t="s">
        <v>67</v>
      </c>
      <c r="C39" s="99">
        <v>2559003</v>
      </c>
      <c r="D39" s="91"/>
    </row>
    <row r="40" spans="1:4" ht="13.5" thickBot="1">
      <c r="A40" s="34"/>
      <c r="B40" s="34"/>
      <c r="C40" s="29"/>
      <c r="D40" s="95"/>
    </row>
  </sheetData>
  <mergeCells count="3">
    <mergeCell ref="A4:D4"/>
    <mergeCell ref="A5:D5"/>
    <mergeCell ref="A18:D18"/>
  </mergeCells>
  <printOptions/>
  <pageMargins left="0.2" right="0.2" top="0.28" bottom="0.18" header="0.29" footer="0.2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G40"/>
  <sheetViews>
    <sheetView workbookViewId="0" topLeftCell="A4">
      <selection activeCell="B40" sqref="A1:IV16384"/>
    </sheetView>
  </sheetViews>
  <sheetFormatPr defaultColWidth="9.140625" defaultRowHeight="12.75"/>
  <cols>
    <col min="2" max="2" width="43.7109375" style="0" customWidth="1"/>
    <col min="3" max="3" width="43.00390625" style="0" customWidth="1"/>
    <col min="4" max="4" width="35.28125" style="0" customWidth="1"/>
    <col min="5" max="5" width="14.57421875" style="0" customWidth="1"/>
    <col min="6" max="6" width="20.00390625" style="0" hidden="1" customWidth="1"/>
    <col min="7" max="7" width="16.7109375" style="0" hidden="1" customWidth="1"/>
  </cols>
  <sheetData>
    <row r="4" spans="2:7" ht="19.5" customHeight="1">
      <c r="B4" s="104" t="s">
        <v>45</v>
      </c>
      <c r="C4" s="105"/>
      <c r="D4" s="105"/>
      <c r="E4" s="105"/>
      <c r="F4" s="105"/>
      <c r="G4" s="105"/>
    </row>
    <row r="5" spans="2:7" ht="20.25" customHeight="1">
      <c r="B5" s="104" t="s">
        <v>47</v>
      </c>
      <c r="C5" s="105"/>
      <c r="D5" s="105"/>
      <c r="E5" s="105"/>
      <c r="F5" s="105"/>
      <c r="G5" s="105"/>
    </row>
    <row r="7" ht="13.5" thickBot="1"/>
    <row r="8" spans="2:7" ht="12.75">
      <c r="B8" s="5" t="s">
        <v>0</v>
      </c>
      <c r="C8" s="7" t="s">
        <v>4</v>
      </c>
      <c r="D8" s="6" t="s">
        <v>1</v>
      </c>
      <c r="E8" s="7" t="s">
        <v>2</v>
      </c>
      <c r="F8" s="31" t="s">
        <v>35</v>
      </c>
      <c r="G8" s="31" t="s">
        <v>35</v>
      </c>
    </row>
    <row r="9" spans="2:7" ht="13.5" thickBot="1">
      <c r="B9" s="8"/>
      <c r="C9" s="16" t="s">
        <v>3</v>
      </c>
      <c r="D9" s="20"/>
      <c r="E9" s="8"/>
      <c r="F9" s="16" t="s">
        <v>43</v>
      </c>
      <c r="G9" s="67" t="s">
        <v>44</v>
      </c>
    </row>
    <row r="10" spans="2:7" ht="12.75">
      <c r="B10" s="33" t="s">
        <v>7</v>
      </c>
      <c r="C10" s="2" t="s">
        <v>14</v>
      </c>
      <c r="D10" s="9" t="s">
        <v>10</v>
      </c>
      <c r="E10" s="4" t="s">
        <v>11</v>
      </c>
      <c r="F10" s="57">
        <v>5650080</v>
      </c>
      <c r="G10" s="68">
        <f>4399000+701000</f>
        <v>5100000</v>
      </c>
    </row>
    <row r="11" spans="2:7" ht="12.75">
      <c r="B11" s="38" t="s">
        <v>9</v>
      </c>
      <c r="C11" s="13"/>
      <c r="D11" s="10"/>
      <c r="E11" s="28"/>
      <c r="F11" s="58"/>
      <c r="G11" s="69"/>
    </row>
    <row r="12" spans="2:7" ht="13.5" thickBot="1">
      <c r="B12" s="34" t="s">
        <v>8</v>
      </c>
      <c r="C12" s="3"/>
      <c r="D12" s="1"/>
      <c r="E12" s="29"/>
      <c r="F12" s="59"/>
      <c r="G12" s="70"/>
    </row>
    <row r="13" spans="2:7" ht="12.75">
      <c r="B13" s="38" t="s">
        <v>5</v>
      </c>
      <c r="C13" s="41" t="s">
        <v>14</v>
      </c>
      <c r="D13" s="22" t="s">
        <v>10</v>
      </c>
      <c r="E13" s="42" t="s">
        <v>11</v>
      </c>
      <c r="F13" s="60">
        <f>118100+46879</f>
        <v>164979</v>
      </c>
      <c r="G13" s="68">
        <v>116200</v>
      </c>
    </row>
    <row r="14" spans="2:7" ht="12.75">
      <c r="B14" s="38" t="s">
        <v>6</v>
      </c>
      <c r="C14" s="17" t="s">
        <v>22</v>
      </c>
      <c r="D14" s="21" t="s">
        <v>12</v>
      </c>
      <c r="E14" s="43" t="s">
        <v>13</v>
      </c>
      <c r="F14" s="61">
        <v>12000</v>
      </c>
      <c r="G14" s="69">
        <f>1900+200</f>
        <v>2100</v>
      </c>
    </row>
    <row r="15" spans="2:7" ht="12.75">
      <c r="B15" s="38"/>
      <c r="C15" s="17" t="s">
        <v>23</v>
      </c>
      <c r="D15" s="21" t="s">
        <v>15</v>
      </c>
      <c r="E15" s="43" t="s">
        <v>16</v>
      </c>
      <c r="F15" s="61">
        <f>18000+8600</f>
        <v>26600</v>
      </c>
      <c r="G15" s="69">
        <v>2900</v>
      </c>
    </row>
    <row r="16" spans="2:7" ht="12.75">
      <c r="B16" s="38"/>
      <c r="C16" s="17" t="s">
        <v>24</v>
      </c>
      <c r="D16" s="21" t="s">
        <v>17</v>
      </c>
      <c r="E16" s="43" t="s">
        <v>18</v>
      </c>
      <c r="F16" s="61">
        <f>33000+5521</f>
        <v>38521</v>
      </c>
      <c r="G16" s="69">
        <f>5000+1200+25000</f>
        <v>31200</v>
      </c>
    </row>
    <row r="17" spans="2:7" ht="13.5" thickBot="1">
      <c r="B17" s="38"/>
      <c r="C17" s="23" t="s">
        <v>19</v>
      </c>
      <c r="D17" s="24" t="s">
        <v>20</v>
      </c>
      <c r="E17" s="44" t="s">
        <v>21</v>
      </c>
      <c r="F17" s="62">
        <f>22900+5000</f>
        <v>27900</v>
      </c>
      <c r="G17" s="70">
        <v>32200</v>
      </c>
    </row>
    <row r="18" spans="2:7" ht="12.75">
      <c r="B18" s="33" t="s">
        <v>36</v>
      </c>
      <c r="C18" s="25" t="s">
        <v>27</v>
      </c>
      <c r="D18" s="26" t="s">
        <v>28</v>
      </c>
      <c r="E18" s="45" t="s">
        <v>29</v>
      </c>
      <c r="F18" s="63">
        <f>2389457</f>
        <v>2389457</v>
      </c>
      <c r="G18" s="68">
        <f>1458000+700000+250000</f>
        <v>2408000</v>
      </c>
    </row>
    <row r="19" spans="2:7" ht="13.5" thickBot="1">
      <c r="B19" s="34"/>
      <c r="C19" s="3" t="s">
        <v>14</v>
      </c>
      <c r="D19" s="1" t="s">
        <v>10</v>
      </c>
      <c r="E19" s="29" t="s">
        <v>11</v>
      </c>
      <c r="F19" s="62">
        <v>6169143</v>
      </c>
      <c r="G19" s="71">
        <f>1386100+5413900+750000+550000</f>
        <v>8100000</v>
      </c>
    </row>
    <row r="20" spans="2:7" ht="12.75">
      <c r="B20" s="33" t="s">
        <v>25</v>
      </c>
      <c r="C20" s="15"/>
      <c r="D20" s="11"/>
      <c r="E20" s="46"/>
      <c r="F20" s="60"/>
      <c r="G20" s="72"/>
    </row>
    <row r="21" spans="2:7" ht="12.75">
      <c r="B21" s="38" t="s">
        <v>26</v>
      </c>
      <c r="C21" s="15"/>
      <c r="D21" s="11"/>
      <c r="E21" s="46"/>
      <c r="F21" s="64"/>
      <c r="G21" s="73"/>
    </row>
    <row r="22" spans="2:7" ht="12.75">
      <c r="B22" s="38" t="s">
        <v>38</v>
      </c>
      <c r="C22" s="51" t="s">
        <v>27</v>
      </c>
      <c r="D22" s="50" t="s">
        <v>28</v>
      </c>
      <c r="E22" s="49" t="s">
        <v>29</v>
      </c>
      <c r="F22" s="61">
        <v>15866000</v>
      </c>
      <c r="G22" s="69">
        <f>12566000+2284000</f>
        <v>14850000</v>
      </c>
    </row>
    <row r="23" spans="2:7" ht="12.75">
      <c r="B23" s="38" t="s">
        <v>37</v>
      </c>
      <c r="C23" s="18" t="s">
        <v>27</v>
      </c>
      <c r="D23" s="32" t="s">
        <v>28</v>
      </c>
      <c r="E23" s="47" t="s">
        <v>29</v>
      </c>
      <c r="F23" s="61">
        <v>947000</v>
      </c>
      <c r="G23" s="69">
        <v>54000</v>
      </c>
    </row>
    <row r="24" spans="2:7" ht="12.75">
      <c r="B24" s="38" t="s">
        <v>39</v>
      </c>
      <c r="C24" s="18" t="s">
        <v>27</v>
      </c>
      <c r="D24" s="32" t="s">
        <v>28</v>
      </c>
      <c r="E24" s="47" t="s">
        <v>29</v>
      </c>
      <c r="F24" s="61">
        <v>213000</v>
      </c>
      <c r="G24" s="69">
        <v>303000</v>
      </c>
    </row>
    <row r="25" spans="2:7" ht="12.75">
      <c r="B25" s="38" t="s">
        <v>40</v>
      </c>
      <c r="C25" s="18" t="s">
        <v>27</v>
      </c>
      <c r="D25" s="32" t="s">
        <v>28</v>
      </c>
      <c r="E25" s="47" t="s">
        <v>29</v>
      </c>
      <c r="F25" s="61">
        <v>223000</v>
      </c>
      <c r="G25" s="69">
        <f>300000+163000</f>
        <v>463000</v>
      </c>
    </row>
    <row r="26" spans="2:7" ht="12.75">
      <c r="B26" s="38" t="s">
        <v>41</v>
      </c>
      <c r="C26" s="18" t="s">
        <v>27</v>
      </c>
      <c r="D26" s="32" t="s">
        <v>28</v>
      </c>
      <c r="E26" s="47" t="s">
        <v>29</v>
      </c>
      <c r="F26" s="65">
        <v>140000</v>
      </c>
      <c r="G26" s="69">
        <v>0</v>
      </c>
    </row>
    <row r="27" spans="2:7" ht="12.75">
      <c r="B27" s="38" t="s">
        <v>42</v>
      </c>
      <c r="C27" s="15" t="s">
        <v>27</v>
      </c>
      <c r="D27" s="11" t="s">
        <v>28</v>
      </c>
      <c r="E27" s="46" t="s">
        <v>29</v>
      </c>
      <c r="F27" s="78">
        <v>1822000</v>
      </c>
      <c r="G27" s="69">
        <f>394000+12000</f>
        <v>406000</v>
      </c>
    </row>
    <row r="28" spans="2:7" ht="13.5" thickBot="1">
      <c r="B28" s="38" t="s">
        <v>46</v>
      </c>
      <c r="C28" s="15" t="s">
        <v>27</v>
      </c>
      <c r="D28" s="11"/>
      <c r="E28" s="46"/>
      <c r="F28" s="64">
        <v>0</v>
      </c>
      <c r="G28" s="73">
        <f>27000+40000</f>
        <v>67000</v>
      </c>
    </row>
    <row r="29" spans="2:7" ht="13.5" thickBot="1">
      <c r="B29" s="38" t="s">
        <v>48</v>
      </c>
      <c r="C29" s="53" t="s">
        <v>14</v>
      </c>
      <c r="D29" s="54" t="s">
        <v>10</v>
      </c>
      <c r="E29" s="55" t="s">
        <v>11</v>
      </c>
      <c r="F29" s="64"/>
      <c r="G29" s="73"/>
    </row>
    <row r="30" spans="2:7" ht="13.5" thickBot="1">
      <c r="B30" s="52" t="s">
        <v>30</v>
      </c>
      <c r="C30" s="53" t="s">
        <v>14</v>
      </c>
      <c r="D30" s="54" t="s">
        <v>10</v>
      </c>
      <c r="E30" s="55" t="s">
        <v>11</v>
      </c>
      <c r="F30" s="66">
        <v>100000</v>
      </c>
      <c r="G30" s="72">
        <f>36000+14000</f>
        <v>50000</v>
      </c>
    </row>
    <row r="31" spans="2:7" ht="12.75">
      <c r="B31" s="39" t="s">
        <v>31</v>
      </c>
      <c r="C31" s="14" t="s">
        <v>27</v>
      </c>
      <c r="D31" s="12" t="s">
        <v>28</v>
      </c>
      <c r="E31" s="30" t="s">
        <v>29</v>
      </c>
      <c r="F31" s="60">
        <v>181000</v>
      </c>
      <c r="G31" s="72">
        <v>0</v>
      </c>
    </row>
    <row r="32" spans="2:7" ht="13.5" thickBot="1">
      <c r="B32" s="40" t="s">
        <v>32</v>
      </c>
      <c r="C32" s="13"/>
      <c r="D32" s="10"/>
      <c r="E32" s="28"/>
      <c r="F32" s="62"/>
      <c r="G32" s="74"/>
    </row>
    <row r="33" spans="2:7" ht="12.75">
      <c r="B33" s="39" t="s">
        <v>33</v>
      </c>
      <c r="C33" s="25" t="s">
        <v>27</v>
      </c>
      <c r="D33" s="26" t="s">
        <v>28</v>
      </c>
      <c r="E33" s="45" t="s">
        <v>29</v>
      </c>
      <c r="F33" s="63">
        <v>21700</v>
      </c>
      <c r="G33" s="68">
        <f>2000+17000</f>
        <v>19000</v>
      </c>
    </row>
    <row r="34" spans="2:7" ht="13.5" thickBot="1">
      <c r="B34" s="34"/>
      <c r="C34" s="19" t="s">
        <v>19</v>
      </c>
      <c r="D34" s="27" t="s">
        <v>20</v>
      </c>
      <c r="E34" s="48" t="s">
        <v>21</v>
      </c>
      <c r="F34" s="64">
        <v>2000</v>
      </c>
      <c r="G34" s="71">
        <f>1500+5000</f>
        <v>6500</v>
      </c>
    </row>
    <row r="35" spans="2:7" ht="12.75">
      <c r="B35" s="40" t="s">
        <v>34</v>
      </c>
      <c r="C35" s="18" t="s">
        <v>27</v>
      </c>
      <c r="D35" s="26" t="s">
        <v>28</v>
      </c>
      <c r="E35" s="35" t="s">
        <v>29</v>
      </c>
      <c r="F35" s="37">
        <v>1693000</v>
      </c>
      <c r="G35" s="75">
        <f>1100000+820000+106000</f>
        <v>2026000</v>
      </c>
    </row>
    <row r="36" spans="2:7" ht="13.5" thickBot="1">
      <c r="B36" s="34"/>
      <c r="C36" s="19" t="s">
        <v>14</v>
      </c>
      <c r="D36" s="27" t="s">
        <v>10</v>
      </c>
      <c r="E36" s="36" t="s">
        <v>11</v>
      </c>
      <c r="F36" s="77">
        <v>2171000</v>
      </c>
      <c r="G36" s="76">
        <f>1488000+593000</f>
        <v>2081000</v>
      </c>
    </row>
    <row r="37" ht="12.75">
      <c r="F37" s="56"/>
    </row>
    <row r="39" ht="12.75">
      <c r="F39" s="56"/>
    </row>
    <row r="40" ht="12.75">
      <c r="B40" t="s">
        <v>49</v>
      </c>
    </row>
  </sheetData>
  <mergeCells count="2">
    <mergeCell ref="B4:G4"/>
    <mergeCell ref="B5:G5"/>
  </mergeCells>
  <printOptions/>
  <pageMargins left="0.27" right="0.17" top="0.53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Albert</cp:lastModifiedBy>
  <cp:lastPrinted>2016-01-20T12:44:56Z</cp:lastPrinted>
  <dcterms:created xsi:type="dcterms:W3CDTF">1996-10-14T23:33:28Z</dcterms:created>
  <dcterms:modified xsi:type="dcterms:W3CDTF">2016-01-21T08:15:17Z</dcterms:modified>
  <cp:category/>
  <cp:version/>
  <cp:contentType/>
  <cp:contentStatus/>
</cp:coreProperties>
</file>